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126"/>
  <workbookPr/>
  <mc:AlternateContent xmlns:mc="http://schemas.openxmlformats.org/markup-compatibility/2006">
    <mc:Choice Requires="x15">
      <x15ac:absPath xmlns:x15ac="http://schemas.microsoft.com/office/spreadsheetml/2010/11/ac" url="Q:\NEW publications\FINAL COPY\SP_Special-Papers\SP-50 Flood Risk Columbia Corridor IN-PROGRESS\for-release-FINAL-WARNING\Spreadsheet\"/>
    </mc:Choice>
  </mc:AlternateContent>
  <xr:revisionPtr revIDLastSave="0" documentId="10_ncr:100000_{196476BD-EC22-45EF-8976-C1FCA55E0B38}" xr6:coauthVersionLast="31" xr6:coauthVersionMax="31" xr10:uidLastSave="{00000000-0000-0000-0000-000000000000}"/>
  <bookViews>
    <workbookView xWindow="11160" yWindow="0" windowWidth="14640" windowHeight="11790" xr2:uid="{00000000-000D-0000-FFFF-FFFF00000000}"/>
  </bookViews>
  <sheets>
    <sheet name="Damage Calculation" sheetId="2" r:id="rId1"/>
    <sheet name="Depth-Damage Relationship" sheetId="3" r:id="rId2"/>
  </sheets>
  <definedNames>
    <definedName name="_xlnm.Database">#REF!</definedName>
  </definedNames>
  <calcPr calcId="179017"/>
</workbook>
</file>

<file path=xl/calcChain.xml><?xml version="1.0" encoding="utf-8"?>
<calcChain xmlns="http://schemas.openxmlformats.org/spreadsheetml/2006/main">
  <c r="C4" i="2" l="1"/>
  <c r="D13" i="2" l="1"/>
  <c r="E13" i="2"/>
  <c r="F13" i="2"/>
  <c r="C13" i="2"/>
  <c r="F5" i="2" l="1"/>
  <c r="F6" i="2"/>
  <c r="F7" i="2"/>
  <c r="F8" i="2"/>
  <c r="F9" i="2"/>
  <c r="F10" i="2"/>
  <c r="F11" i="2"/>
  <c r="F12" i="2"/>
  <c r="F4" i="2"/>
  <c r="E5" i="2"/>
  <c r="E6" i="2"/>
  <c r="E7" i="2"/>
  <c r="E8" i="2"/>
  <c r="E9" i="2"/>
  <c r="E10" i="2"/>
  <c r="E11" i="2"/>
  <c r="E12" i="2"/>
  <c r="E4" i="2"/>
  <c r="D5" i="2"/>
  <c r="D6" i="2"/>
  <c r="D7" i="2"/>
  <c r="D8" i="2"/>
  <c r="D9" i="2"/>
  <c r="D10" i="2"/>
  <c r="D11" i="2"/>
  <c r="D12" i="2"/>
  <c r="D4" i="2"/>
  <c r="C5" i="2"/>
  <c r="C6" i="2"/>
  <c r="C7" i="2"/>
  <c r="C8" i="2"/>
  <c r="C9" i="2"/>
  <c r="C10" i="2"/>
  <c r="C11" i="2"/>
  <c r="C12" i="2"/>
</calcChain>
</file>

<file path=xl/sharedStrings.xml><?xml version="1.0" encoding="utf-8"?>
<sst xmlns="http://schemas.openxmlformats.org/spreadsheetml/2006/main" count="56" uniqueCount="43">
  <si>
    <t>PDX Employee Parking Lot</t>
  </si>
  <si>
    <t>PDX Economy Lots (East, Central, West)</t>
  </si>
  <si>
    <t>PDX Short Term Garage (first floor only)</t>
  </si>
  <si>
    <t>Cascade Station, Target, IKEA Parking Lots</t>
  </si>
  <si>
    <t xml:space="preserve">&gt;5,000 </t>
  </si>
  <si>
    <t>Port of Portland HQ Parking</t>
  </si>
  <si>
    <t>Alamo Rental</t>
  </si>
  <si>
    <t>Hertz and Avis Rental</t>
  </si>
  <si>
    <t>PDX Parking Lot, south of garage</t>
  </si>
  <si>
    <t>Green cells should be updated by user</t>
  </si>
  <si>
    <t>Sub-compact</t>
  </si>
  <si>
    <t>Compact</t>
  </si>
  <si>
    <t>Mid-Size</t>
  </si>
  <si>
    <t>Large</t>
  </si>
  <si>
    <t>Trucks/SUVs</t>
  </si>
  <si>
    <t>Park and Fly</t>
  </si>
  <si>
    <t>PDX Long Term Garage (first floor only) and Port of Portland HQ Parking Lot</t>
  </si>
  <si>
    <t>Parking Lot Facility</t>
  </si>
  <si>
    <t>Grey cells are calculated results based on 'Depth Damage Relationship' sheet and green cell values</t>
  </si>
  <si>
    <t>Source: United States Army Corps of Engineers (USACE), New Orleans District, 2006, Final Report: Depth-damage relationships for structures, contents, and vehicles and content-to-structure value ratios (CSVR) in support of the Donaldsonville to the Gulf, Louisiana, feasibility study. Prepared by Gulf Engineers &amp; Consultants, Baton Rouge, Louisiana. 84 p. with 5 appendices.</t>
  </si>
  <si>
    <t>Vehicle estimate source</t>
  </si>
  <si>
    <t>Estimated maxium number of vehicles</t>
  </si>
  <si>
    <t>Average parking lot depth, 500-year flood (ft)</t>
  </si>
  <si>
    <t>Average parking lot depth, 100-year flood (ft)</t>
  </si>
  <si>
    <t>MCDD, personal communication, 2017</t>
  </si>
  <si>
    <t>MCDD, personal communication,  (assumes 7 stories)</t>
  </si>
  <si>
    <t>Estimate by DOGAMI, based on 2016 aerial imagery, actual values may vary</t>
  </si>
  <si>
    <t>Vehicle Type</t>
  </si>
  <si>
    <t>Number of Vehicles (EXAMPLE: Parking lots are at 50% capacity)</t>
  </si>
  <si>
    <t>Proportion of Vehicles by Type (EXAMPLE: Equal number of each type of vehicle)</t>
  </si>
  <si>
    <t>Market Value Per Vehicle (EXAMPLE: Sept. 2017 CPI Adjusted)</t>
  </si>
  <si>
    <t>Loss Ratio By Vehicle Type (%)</t>
  </si>
  <si>
    <t>500-Year Flood, Vehicle Replacement Cost ($)</t>
  </si>
  <si>
    <t>100-Year Flood, Vehicle Replacement Cost ($)</t>
  </si>
  <si>
    <t>500-Year Flood Loss Ratio</t>
  </si>
  <si>
    <t>100-Year Flood Loss Ratio (%)</t>
  </si>
  <si>
    <t>Supplementary Information</t>
  </si>
  <si>
    <r>
      <rPr>
        <b/>
        <sz val="11"/>
        <color theme="1"/>
        <rFont val="Calibri"/>
        <family val="2"/>
        <scheme val="minor"/>
      </rPr>
      <t>Source</t>
    </r>
    <r>
      <rPr>
        <sz val="11"/>
        <color theme="1"/>
        <rFont val="Calibri"/>
        <family val="2"/>
        <scheme val="minor"/>
      </rPr>
      <t>: United States Army Corps of Engineers (USACE), New Orleans District, 2006, Final Report: Depth-damage relationships for structures, contents, and vehicles and content-to-structure value ratios (CSVR) in support of the Donaldsonville to the Gulf, Louisiana, feasibility study. Prepared by Gulf Engineers &amp; Consultants, Baton Rouge, Louisiana. 84 p. with 5 appendices.</t>
    </r>
  </si>
  <si>
    <r>
      <rPr>
        <b/>
        <sz val="11"/>
        <color theme="1"/>
        <rFont val="Calibri"/>
        <family val="2"/>
        <scheme val="minor"/>
      </rPr>
      <t>Explanation of Spreadsheet</t>
    </r>
    <r>
      <rPr>
        <sz val="11"/>
        <color theme="1"/>
        <rFont val="Calibri"/>
        <family val="2"/>
        <scheme val="minor"/>
      </rPr>
      <t xml:space="preserve">: Because the number, type, and value of vehicles varies greatly with time in this region, we have not chosen to provide estimates of the loss value from flood damage. Instead, we created this “Damage to Parked Vehicles” spreadsheet which allows users to estimate the potential replacement cost required to fix or replace vehicles damaged during a flood breach. We allow for an adjustable number of vehicles of various types within nine different large parking lots in Multnomah County Drainage District-West (MCDD-W) (see Figure 19 of the accompanying report). 
The depth-damage relationships used to make these estimates were created by the USACE (2006, Table 6) and are reproduced in the ‘Depth-Damaged Relationship’ tab. We estimated the depth of flooding in each parking lot based on the average depth of flooding using our 100-year and 500-year flood depth grids. We estimated the number of vehicles within each lot either based on values provided by Multnomah County Drainage District staff or from reviewing 2016 aerial imagery. An example of the value of the five types of vehicles 
As an example, we have filled in the green cells with a possible number of vehicles (i.e. parking lots at 50% total capacity), combination of types of vehicles (i.e. an equal number of each type of vehicle), and value of vehicles (September 2017 CPI adjusted costs). These values may be adjusted for different user-generated scenarios. It is important to note that all nine parking lots will be flooded by between 4 and 10 feet during a 100-year flood and 6 and 13 feet during a 500-year flood. Since the USACE depth-damage relationships predict that all types of vehicles will experience complete damage (i.e. 100% of value lost) when inundated by 3 ft, the spreadsheet indicates that all vehicles in the nine MCDD-W parking lots will experience complete damage. 
</t>
    </r>
  </si>
  <si>
    <t>Flood Depth (ft)</t>
  </si>
  <si>
    <t>Damage Calculation</t>
  </si>
  <si>
    <t>DOGAMI Special Paper 50, Flood Risk Assessment for the Columbia Corridor Drainage Districts in Multnomah County, Oregon</t>
  </si>
  <si>
    <t>Depth-Damage Relationship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</si>
</sst>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0.00000"/>
    <numFmt numFmtId="165" formatCode="_(&quot;$&quot;* #,##0_);_(&quot;$&quot;* \(#,##0\);_(&quot;$&quot;* &quot;-&quot;??_);_(@_)"/>
    <numFmt numFmtId="166" formatCode="0.0"/>
  </numFmts>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theme="9" tint="0.79998168889431442"/>
        <bgColor indexed="64"/>
      </patternFill>
    </fill>
  </fills>
  <borders count="2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4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55">
    <xf numFmtId="0" fontId="0" fillId="0" borderId="0" xfId="0"/>
    <xf numFmtId="1" fontId="0" fillId="0" borderId="0" xfId="0" applyNumberFormat="1"/>
    <xf numFmtId="164" fontId="0" fillId="0" borderId="0" xfId="0" applyNumberFormat="1"/>
    <xf numFmtId="0" fontId="0" fillId="0" borderId="0" xfId="0" applyFill="1"/>
    <xf numFmtId="9" fontId="0" fillId="0" borderId="0" xfId="43" applyFont="1" applyFill="1"/>
    <xf numFmtId="44" fontId="0" fillId="0" borderId="0" xfId="0" applyNumberFormat="1"/>
    <xf numFmtId="0" fontId="0" fillId="0" borderId="0" xfId="0" applyAlignment="1">
      <alignment wrapText="1"/>
    </xf>
    <xf numFmtId="44" fontId="0" fillId="0" borderId="0" xfId="42" applyFont="1"/>
    <xf numFmtId="9" fontId="0" fillId="34" borderId="10" xfId="43" applyFont="1" applyFill="1" applyBorder="1"/>
    <xf numFmtId="0" fontId="0" fillId="34" borderId="10" xfId="0" applyFill="1" applyBorder="1"/>
    <xf numFmtId="44" fontId="0" fillId="0" borderId="0" xfId="42" applyFont="1" applyFill="1"/>
    <xf numFmtId="0" fontId="0" fillId="0" borderId="0" xfId="0" applyAlignment="1"/>
    <xf numFmtId="44" fontId="0" fillId="0" borderId="0" xfId="0" applyNumberFormat="1" applyFill="1"/>
    <xf numFmtId="165" fontId="0" fillId="0" borderId="0" xfId="0" applyNumberFormat="1"/>
    <xf numFmtId="0" fontId="0" fillId="0" borderId="0" xfId="0" applyAlignment="1">
      <alignment vertical="top" wrapText="1"/>
    </xf>
    <xf numFmtId="165" fontId="0" fillId="34" borderId="10" xfId="42" applyNumberFormat="1" applyFont="1" applyFill="1" applyBorder="1"/>
    <xf numFmtId="0" fontId="0" fillId="0" borderId="0" xfId="0" applyAlignment="1">
      <alignment horizontal="left" vertical="center"/>
    </xf>
    <xf numFmtId="2" fontId="16" fillId="0" borderId="11" xfId="0" applyNumberFormat="1" applyFont="1" applyBorder="1"/>
    <xf numFmtId="2" fontId="16" fillId="0" borderId="0" xfId="0" applyNumberFormat="1" applyFont="1" applyBorder="1"/>
    <xf numFmtId="1" fontId="16" fillId="0" borderId="0" xfId="0" applyNumberFormat="1" applyFont="1" applyBorder="1"/>
    <xf numFmtId="2" fontId="0" fillId="0" borderId="11" xfId="0" applyNumberFormat="1" applyBorder="1"/>
    <xf numFmtId="2" fontId="0" fillId="0" borderId="0" xfId="0" applyNumberFormat="1" applyBorder="1"/>
    <xf numFmtId="2" fontId="0" fillId="0" borderId="12" xfId="0" applyNumberFormat="1" applyBorder="1"/>
    <xf numFmtId="2" fontId="0" fillId="0" borderId="13" xfId="0" applyNumberFormat="1" applyBorder="1"/>
    <xf numFmtId="0" fontId="16" fillId="0" borderId="10" xfId="0" applyFont="1" applyBorder="1" applyAlignment="1">
      <alignment wrapText="1"/>
    </xf>
    <xf numFmtId="9" fontId="0" fillId="33" borderId="10" xfId="43" applyFont="1" applyFill="1" applyBorder="1"/>
    <xf numFmtId="165" fontId="0" fillId="33" borderId="10" xfId="42" applyNumberFormat="1" applyFont="1" applyFill="1" applyBorder="1"/>
    <xf numFmtId="2" fontId="0" fillId="0" borderId="10" xfId="0" applyNumberFormat="1" applyBorder="1"/>
    <xf numFmtId="1" fontId="0" fillId="0" borderId="10" xfId="0" applyNumberFormat="1" applyBorder="1"/>
    <xf numFmtId="0" fontId="16" fillId="0" borderId="10" xfId="0" applyFont="1" applyBorder="1"/>
    <xf numFmtId="1" fontId="0" fillId="0" borderId="10" xfId="0" applyNumberFormat="1" applyBorder="1" applyAlignment="1">
      <alignment wrapText="1"/>
    </xf>
    <xf numFmtId="1" fontId="16" fillId="0" borderId="10" xfId="0" applyNumberFormat="1" applyFont="1" applyFill="1" applyBorder="1"/>
    <xf numFmtId="0" fontId="0" fillId="0" borderId="10" xfId="0" applyBorder="1"/>
    <xf numFmtId="166" fontId="0" fillId="0" borderId="10" xfId="0" applyNumberFormat="1" applyBorder="1"/>
    <xf numFmtId="0" fontId="0" fillId="0" borderId="10" xfId="0" applyBorder="1" applyAlignment="1">
      <alignment horizontal="right"/>
    </xf>
    <xf numFmtId="0" fontId="16" fillId="0" borderId="13" xfId="0" applyFont="1" applyBorder="1"/>
    <xf numFmtId="1" fontId="16" fillId="0" borderId="11" xfId="0" applyNumberFormat="1" applyFont="1" applyBorder="1"/>
    <xf numFmtId="1" fontId="16" fillId="0" borderId="18" xfId="0" applyNumberFormat="1" applyFont="1" applyBorder="1"/>
    <xf numFmtId="2" fontId="0" fillId="0" borderId="17" xfId="0" applyNumberFormat="1" applyBorder="1"/>
    <xf numFmtId="2" fontId="0" fillId="0" borderId="18" xfId="0" applyNumberFormat="1" applyBorder="1"/>
    <xf numFmtId="2" fontId="0" fillId="0" borderId="19" xfId="0" applyNumberFormat="1" applyBorder="1"/>
    <xf numFmtId="2" fontId="0" fillId="0" borderId="20" xfId="0" applyNumberFormat="1" applyBorder="1"/>
    <xf numFmtId="2" fontId="0" fillId="0" borderId="21" xfId="0" applyNumberFormat="1" applyBorder="1"/>
    <xf numFmtId="0" fontId="16" fillId="0" borderId="0" xfId="0" applyFont="1"/>
    <xf numFmtId="0" fontId="16" fillId="0" borderId="14" xfId="0" applyFont="1" applyBorder="1" applyAlignment="1">
      <alignment horizontal="center"/>
    </xf>
    <xf numFmtId="0" fontId="16" fillId="0" borderId="15" xfId="0" applyFont="1" applyBorder="1" applyAlignment="1">
      <alignment horizontal="center"/>
    </xf>
    <xf numFmtId="0" fontId="16" fillId="0" borderId="16" xfId="0" applyFont="1" applyBorder="1" applyAlignment="1">
      <alignment horizontal="center"/>
    </xf>
    <xf numFmtId="0" fontId="0" fillId="34" borderId="11" xfId="0" applyFill="1" applyBorder="1" applyAlignment="1">
      <alignment horizontal="left" vertical="top"/>
    </xf>
    <xf numFmtId="0" fontId="0" fillId="34" borderId="0" xfId="0" applyFill="1" applyBorder="1" applyAlignment="1">
      <alignment horizontal="left" vertical="top"/>
    </xf>
    <xf numFmtId="0" fontId="0" fillId="33" borderId="0" xfId="0" applyFill="1" applyAlignment="1">
      <alignment horizontal="left" vertical="top" wrapText="1"/>
    </xf>
    <xf numFmtId="0" fontId="0" fillId="0" borderId="0" xfId="0" applyAlignment="1">
      <alignment horizontal="left" vertical="top" wrapText="1"/>
    </xf>
    <xf numFmtId="0" fontId="0" fillId="0" borderId="0" xfId="0" applyAlignment="1">
      <alignment horizontal="left" vertical="center" wrapText="1"/>
    </xf>
    <xf numFmtId="0" fontId="16" fillId="0" borderId="13" xfId="0" applyFont="1" applyBorder="1" applyAlignment="1">
      <alignment horizontal="center"/>
    </xf>
    <xf numFmtId="0" fontId="16" fillId="0" borderId="12" xfId="0" applyFont="1" applyBorder="1" applyAlignment="1">
      <alignment horizontal="center"/>
    </xf>
    <xf numFmtId="0" fontId="16" fillId="0" borderId="17" xfId="0" applyFont="1" applyBorder="1" applyAlignment="1">
      <alignment horizontal="center"/>
    </xf>
  </cellXfs>
  <cellStyles count="44">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urrency" xfId="42" builtinId="4"/>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Percent" xfId="43" builtinId="5"/>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0"/>
  <sheetViews>
    <sheetView tabSelected="1" workbookViewId="0"/>
  </sheetViews>
  <sheetFormatPr defaultRowHeight="15" x14ac:dyDescent="0.25"/>
  <cols>
    <col min="1" max="1" width="38.85546875" customWidth="1"/>
    <col min="2" max="2" width="19.28515625" customWidth="1"/>
    <col min="3" max="4" width="15.7109375" customWidth="1"/>
    <col min="5" max="5" width="21.28515625" customWidth="1"/>
    <col min="6" max="6" width="19.7109375" customWidth="1"/>
    <col min="7" max="7" width="5.85546875" customWidth="1"/>
    <col min="8" max="9" width="17.140625" customWidth="1"/>
    <col min="10" max="10" width="15.5703125" customWidth="1"/>
    <col min="11" max="11" width="71.5703125" customWidth="1"/>
    <col min="12" max="13" width="12.7109375" customWidth="1"/>
    <col min="14" max="15" width="11.42578125" customWidth="1"/>
    <col min="17" max="17" width="23.140625" customWidth="1"/>
  </cols>
  <sheetData>
    <row r="1" spans="1:15" x14ac:dyDescent="0.25">
      <c r="A1" s="43" t="s">
        <v>41</v>
      </c>
    </row>
    <row r="2" spans="1:15" x14ac:dyDescent="0.25">
      <c r="A2" s="43" t="s">
        <v>40</v>
      </c>
      <c r="H2" s="44" t="s">
        <v>36</v>
      </c>
      <c r="I2" s="45"/>
      <c r="J2" s="45"/>
      <c r="K2" s="46"/>
    </row>
    <row r="3" spans="1:15" ht="60" x14ac:dyDescent="0.25">
      <c r="A3" s="29" t="s">
        <v>17</v>
      </c>
      <c r="B3" s="24" t="s">
        <v>28</v>
      </c>
      <c r="C3" s="24" t="s">
        <v>35</v>
      </c>
      <c r="D3" s="24" t="s">
        <v>34</v>
      </c>
      <c r="E3" s="24" t="s">
        <v>33</v>
      </c>
      <c r="F3" s="24" t="s">
        <v>32</v>
      </c>
      <c r="G3" s="6"/>
      <c r="H3" s="24" t="s">
        <v>23</v>
      </c>
      <c r="I3" s="24" t="s">
        <v>22</v>
      </c>
      <c r="J3" s="24" t="s">
        <v>21</v>
      </c>
      <c r="K3" s="24" t="s">
        <v>20</v>
      </c>
    </row>
    <row r="4" spans="1:15" x14ac:dyDescent="0.25">
      <c r="A4" s="28" t="s">
        <v>0</v>
      </c>
      <c r="B4" s="9">
        <v>1200</v>
      </c>
      <c r="C4" s="25">
        <f xml:space="preserve"> (((VLOOKUP((CEILING(H4,0.5)), 'Depth-Damage Relationship'!$A$5:$F$32, 2))*$B$17)+((VLOOKUP((CEILING(H4,0.5)), 'Depth-Damage Relationship'!$A$5:$F$32, 3))*$C$17)+((VLOOKUP((CEILING(H4,0.5)), 'Depth-Damage Relationship'!$A$5:$F$32, 4))*$D$17)+((VLOOKUP((CEILING(H4,0.5)), 'Depth-Damage Relationship'!$A$5:$F$32, 5))*$E$17)+((VLOOKUP((CEILING(H4,0.5)), 'Depth-Damage Relationship'!$A$5:$F$32, 6))*$F$17))</f>
        <v>1</v>
      </c>
      <c r="D4" s="25">
        <f xml:space="preserve"> (((VLOOKUP((CEILING(I4,0.5)), 'Depth-Damage Relationship'!$A$5:$F$32, 2))*$B$17)+((VLOOKUP((CEILING(I4,0.5)), 'Depth-Damage Relationship'!$A$5:$F$32, 3))*$C$17)+((VLOOKUP((CEILING(I4,0.5)), 'Depth-Damage Relationship'!$A$5:$F$32, 4))*$D$17)+((VLOOKUP((CEILING(I4,0.5)), 'Depth-Damage Relationship'!$A$5:$F$32, 5))*$E$17)+((VLOOKUP((CEILING(I4,0.5)), 'Depth-Damage Relationship'!$A$5:$F$32, 6))*$F$17))</f>
        <v>1</v>
      </c>
      <c r="E4" s="26">
        <f>(((VLOOKUP((CEILING(H4,0.5)), 'Depth-Damage Relationship'!$A$5:$F$32, 2))*$B$17*$B$18*$B4)+((VLOOKUP((CEILING(H4,0.5)), 'Depth-Damage Relationship'!$A$5:$F$32, 3))*$C$17*$C$18*$B4)+((VLOOKUP((CEILING(H4,0.5)), 'Depth-Damage Relationship'!$A$5:$F$32, 4))*$D$17*$D$18*$B4)+((VLOOKUP((CEILING(H4,0.5)), 'Depth-Damage Relationship'!$A$5:$F$32, 3))*$E$17*$E$18*$B4)+((VLOOKUP((CEILING(H4,0.5)), 'Depth-Damage Relationship'!$A$5:$F$32, 3))*$F$17*$F$18*$B4))</f>
        <v>31723284</v>
      </c>
      <c r="F4" s="26">
        <f>(((VLOOKUP((CEILING(I4,0.5)), 'Depth-Damage Relationship'!$A$5:$F$32, 2))*$B$17*$B$18*$B4)+((VLOOKUP((CEILING(I4,0.5)), 'Depth-Damage Relationship'!$A$5:$F$32, 3))*$C$17*$C$18*$B4)+((VLOOKUP((CEILING(I4,0.5)), 'Depth-Damage Relationship'!$A$5:$F$32, 4))*$D$17*$D$18*$B4)+((VLOOKUP((CEILING(I4,0.5)), 'Depth-Damage Relationship'!$A$5:$F$32, 3))*$E$17*$E$18*$B4)+((VLOOKUP((CEILING(I4,0.5)), 'Depth-Damage Relationship'!$A$5:$F$32, 3))*$F$17*$F$18*$B4))</f>
        <v>31723284</v>
      </c>
      <c r="G4" s="10"/>
      <c r="H4" s="33">
        <v>6.8038999999999996</v>
      </c>
      <c r="I4" s="33">
        <v>10.103899999999999</v>
      </c>
      <c r="J4" s="32">
        <v>2400</v>
      </c>
      <c r="K4" s="32" t="s">
        <v>24</v>
      </c>
    </row>
    <row r="5" spans="1:15" x14ac:dyDescent="0.25">
      <c r="A5" s="28" t="s">
        <v>1</v>
      </c>
      <c r="B5" s="9">
        <v>3900</v>
      </c>
      <c r="C5" s="25">
        <f xml:space="preserve"> (((VLOOKUP((CEILING(H5,0.5)), 'Depth-Damage Relationship'!$A$5:$F$32, 2))*$B$17)+((VLOOKUP((CEILING(H5,0.5)), 'Depth-Damage Relationship'!$A$5:$F$32, 3))*$C$17)+((VLOOKUP((CEILING(H5,0.5)), 'Depth-Damage Relationship'!$A$5:$F$32, 4))*$D$17)+((VLOOKUP((CEILING(H5,0.5)), 'Depth-Damage Relationship'!$A$5:$F$32, 5))*$E$17)+((VLOOKUP((CEILING(H5,0.5)), 'Depth-Damage Relationship'!$A$5:$F$32, 6))*$F$17))</f>
        <v>1</v>
      </c>
      <c r="D5" s="25">
        <f xml:space="preserve"> (((VLOOKUP((CEILING(I5,0.5)), 'Depth-Damage Relationship'!$A$5:$F$32, 2))*$B$17)+((VLOOKUP((CEILING(I5,0.5)), 'Depth-Damage Relationship'!$A$5:$F$32, 3))*$C$17)+((VLOOKUP((CEILING(I5,0.5)), 'Depth-Damage Relationship'!$A$5:$F$32, 4))*$D$17)+((VLOOKUP((CEILING(I5,0.5)), 'Depth-Damage Relationship'!$A$5:$F$32, 5))*$E$17)+((VLOOKUP((CEILING(I5,0.5)), 'Depth-Damage Relationship'!$A$5:$F$32, 6))*$F$17))</f>
        <v>1</v>
      </c>
      <c r="E5" s="26">
        <f>(((VLOOKUP((CEILING(H5,0.5)), 'Depth-Damage Relationship'!$A$5:$F$32, 2))*$B$17*$B$18*$B5)+((VLOOKUP((CEILING(H5,0.5)), 'Depth-Damage Relationship'!$A$5:$F$32, 3))*$C$17*$C$18*$B5)+((VLOOKUP((CEILING(H5,0.5)), 'Depth-Damage Relationship'!$A$5:$F$32, 4))*$D$17*$D$18*$B5)+((VLOOKUP((CEILING(H5,0.5)), 'Depth-Damage Relationship'!$A$5:$F$32, 3))*$E$17*$E$18*$B5)+((VLOOKUP((CEILING(H5,0.5)), 'Depth-Damage Relationship'!$A$5:$F$32, 3))*$F$17*$F$18*$B5))</f>
        <v>103100673</v>
      </c>
      <c r="F5" s="26">
        <f>(((VLOOKUP((CEILING(I5,0.5)), 'Depth-Damage Relationship'!$A$5:$F$32, 2))*$B$17*$B$18*$B5)+((VLOOKUP((CEILING(I5,0.5)), 'Depth-Damage Relationship'!$A$5:$F$32, 3))*$C$17*$C$18*$B5)+((VLOOKUP((CEILING(I5,0.5)), 'Depth-Damage Relationship'!$A$5:$F$32, 4))*$D$17*$D$18*$B5)+((VLOOKUP((CEILING(I5,0.5)), 'Depth-Damage Relationship'!$A$5:$F$32, 3))*$E$17*$E$18*$B5)+((VLOOKUP((CEILING(I5,0.5)), 'Depth-Damage Relationship'!$A$5:$F$32, 3))*$F$17*$F$18*$B5))</f>
        <v>103100673</v>
      </c>
      <c r="G5" s="10"/>
      <c r="H5" s="33">
        <v>4.5688033333333333</v>
      </c>
      <c r="I5" s="33">
        <v>7.8634533333333323</v>
      </c>
      <c r="J5" s="32">
        <v>7800</v>
      </c>
      <c r="K5" s="32" t="s">
        <v>24</v>
      </c>
    </row>
    <row r="6" spans="1:15" x14ac:dyDescent="0.25">
      <c r="A6" s="28" t="s">
        <v>2</v>
      </c>
      <c r="B6" s="9">
        <v>225</v>
      </c>
      <c r="C6" s="25">
        <f xml:space="preserve"> (((VLOOKUP((CEILING(H6,0.5)), 'Depth-Damage Relationship'!$A$5:$F$32, 2))*$B$17)+((VLOOKUP((CEILING(H6,0.5)), 'Depth-Damage Relationship'!$A$5:$F$32, 3))*$C$17)+((VLOOKUP((CEILING(H6,0.5)), 'Depth-Damage Relationship'!$A$5:$F$32, 4))*$D$17)+((VLOOKUP((CEILING(H6,0.5)), 'Depth-Damage Relationship'!$A$5:$F$32, 5))*$E$17)+((VLOOKUP((CEILING(H6,0.5)), 'Depth-Damage Relationship'!$A$5:$F$32, 6))*$F$17))</f>
        <v>1</v>
      </c>
      <c r="D6" s="25">
        <f xml:space="preserve"> (((VLOOKUP((CEILING(I6,0.5)), 'Depth-Damage Relationship'!$A$5:$F$32, 2))*$B$17)+((VLOOKUP((CEILING(I6,0.5)), 'Depth-Damage Relationship'!$A$5:$F$32, 3))*$C$17)+((VLOOKUP((CEILING(I6,0.5)), 'Depth-Damage Relationship'!$A$5:$F$32, 4))*$D$17)+((VLOOKUP((CEILING(I6,0.5)), 'Depth-Damage Relationship'!$A$5:$F$32, 5))*$E$17)+((VLOOKUP((CEILING(I6,0.5)), 'Depth-Damage Relationship'!$A$5:$F$32, 6))*$F$17))</f>
        <v>1</v>
      </c>
      <c r="E6" s="26">
        <f>(((VLOOKUP((CEILING(H6,0.5)), 'Depth-Damage Relationship'!$A$5:$F$32, 2))*$B$17*$B$18*$B6)+((VLOOKUP((CEILING(H6,0.5)), 'Depth-Damage Relationship'!$A$5:$F$32, 3))*$C$17*$C$18*$B6)+((VLOOKUP((CEILING(H6,0.5)), 'Depth-Damage Relationship'!$A$5:$F$32, 4))*$D$17*$D$18*$B6)+((VLOOKUP((CEILING(H6,0.5)), 'Depth-Damage Relationship'!$A$5:$F$32, 3))*$E$17*$E$18*$B6)+((VLOOKUP((CEILING(H6,0.5)), 'Depth-Damage Relationship'!$A$5:$F$32, 3))*$F$17*$F$18*$B6))</f>
        <v>5948115.75</v>
      </c>
      <c r="F6" s="26">
        <f>(((VLOOKUP((CEILING(I6,0.5)), 'Depth-Damage Relationship'!$A$5:$F$32, 2))*$B$17*$B$18*$B6)+((VLOOKUP((CEILING(I6,0.5)), 'Depth-Damage Relationship'!$A$5:$F$32, 3))*$C$17*$C$18*$B6)+((VLOOKUP((CEILING(I6,0.5)), 'Depth-Damage Relationship'!$A$5:$F$32, 4))*$D$17*$D$18*$B6)+((VLOOKUP((CEILING(I6,0.5)), 'Depth-Damage Relationship'!$A$5:$F$32, 3))*$E$17*$E$18*$B6)+((VLOOKUP((CEILING(I6,0.5)), 'Depth-Damage Relationship'!$A$5:$F$32, 3))*$F$17*$F$18*$B6))</f>
        <v>5948115.75</v>
      </c>
      <c r="G6" s="10"/>
      <c r="H6" s="33">
        <v>4.0247200000000003</v>
      </c>
      <c r="I6" s="33">
        <v>7.3247200000000001</v>
      </c>
      <c r="J6" s="32">
        <v>450</v>
      </c>
      <c r="K6" s="32" t="s">
        <v>25</v>
      </c>
    </row>
    <row r="7" spans="1:15" x14ac:dyDescent="0.25">
      <c r="A7" s="28" t="s">
        <v>8</v>
      </c>
      <c r="B7" s="9">
        <v>200</v>
      </c>
      <c r="C7" s="25">
        <f xml:space="preserve"> (((VLOOKUP((CEILING(H7,0.5)), 'Depth-Damage Relationship'!$A$5:$F$32, 2))*$B$17)+((VLOOKUP((CEILING(H7,0.5)), 'Depth-Damage Relationship'!$A$5:$F$32, 3))*$C$17)+((VLOOKUP((CEILING(H7,0.5)), 'Depth-Damage Relationship'!$A$5:$F$32, 4))*$D$17)+((VLOOKUP((CEILING(H7,0.5)), 'Depth-Damage Relationship'!$A$5:$F$32, 5))*$E$17)+((VLOOKUP((CEILING(H7,0.5)), 'Depth-Damage Relationship'!$A$5:$F$32, 6))*$F$17))</f>
        <v>1</v>
      </c>
      <c r="D7" s="25">
        <f xml:space="preserve"> (((VLOOKUP((CEILING(I7,0.5)), 'Depth-Damage Relationship'!$A$5:$F$32, 2))*$B$17)+((VLOOKUP((CEILING(I7,0.5)), 'Depth-Damage Relationship'!$A$5:$F$32, 3))*$C$17)+((VLOOKUP((CEILING(I7,0.5)), 'Depth-Damage Relationship'!$A$5:$F$32, 4))*$D$17)+((VLOOKUP((CEILING(I7,0.5)), 'Depth-Damage Relationship'!$A$5:$F$32, 5))*$E$17)+((VLOOKUP((CEILING(I7,0.5)), 'Depth-Damage Relationship'!$A$5:$F$32, 6))*$F$17))</f>
        <v>1</v>
      </c>
      <c r="E7" s="26">
        <f>(((VLOOKUP((CEILING(H7,0.5)), 'Depth-Damage Relationship'!$A$5:$F$32, 2))*$B$17*$B$18*$B7)+((VLOOKUP((CEILING(H7,0.5)), 'Depth-Damage Relationship'!$A$5:$F$32, 3))*$C$17*$C$18*$B7)+((VLOOKUP((CEILING(H7,0.5)), 'Depth-Damage Relationship'!$A$5:$F$32, 4))*$D$17*$D$18*$B7)+((VLOOKUP((CEILING(H7,0.5)), 'Depth-Damage Relationship'!$A$5:$F$32, 3))*$E$17*$E$18*$B7)+((VLOOKUP((CEILING(H7,0.5)), 'Depth-Damage Relationship'!$A$5:$F$32, 3))*$F$17*$F$18*$B7))</f>
        <v>5287214</v>
      </c>
      <c r="F7" s="26">
        <f>(((VLOOKUP((CEILING(I7,0.5)), 'Depth-Damage Relationship'!$A$5:$F$32, 2))*$B$17*$B$18*$B7)+((VLOOKUP((CEILING(I7,0.5)), 'Depth-Damage Relationship'!$A$5:$F$32, 3))*$C$17*$C$18*$B7)+((VLOOKUP((CEILING(I7,0.5)), 'Depth-Damage Relationship'!$A$5:$F$32, 4))*$D$17*$D$18*$B7)+((VLOOKUP((CEILING(I7,0.5)), 'Depth-Damage Relationship'!$A$5:$F$32, 3))*$E$17*$E$18*$B7)+((VLOOKUP((CEILING(I7,0.5)), 'Depth-Damage Relationship'!$A$5:$F$32, 3))*$F$17*$F$18*$B7))</f>
        <v>5287214</v>
      </c>
      <c r="G7" s="10"/>
      <c r="H7" s="33">
        <v>9.7197800000000001</v>
      </c>
      <c r="I7" s="33">
        <v>13.0198</v>
      </c>
      <c r="J7" s="34">
        <v>400</v>
      </c>
      <c r="K7" s="32" t="s">
        <v>26</v>
      </c>
      <c r="L7" s="1"/>
      <c r="M7" s="1"/>
      <c r="N7" s="2"/>
      <c r="O7" s="2"/>
    </row>
    <row r="8" spans="1:15" ht="30" x14ac:dyDescent="0.25">
      <c r="A8" s="30" t="s">
        <v>16</v>
      </c>
      <c r="B8" s="9">
        <v>215</v>
      </c>
      <c r="C8" s="25">
        <f xml:space="preserve"> (((VLOOKUP((CEILING(H8,0.5)), 'Depth-Damage Relationship'!$A$5:$F$32, 2))*$B$17)+((VLOOKUP((CEILING(H8,0.5)), 'Depth-Damage Relationship'!$A$5:$F$32, 3))*$C$17)+((VLOOKUP((CEILING(H8,0.5)), 'Depth-Damage Relationship'!$A$5:$F$32, 4))*$D$17)+((VLOOKUP((CEILING(H8,0.5)), 'Depth-Damage Relationship'!$A$5:$F$32, 5))*$E$17)+((VLOOKUP((CEILING(H8,0.5)), 'Depth-Damage Relationship'!$A$5:$F$32, 6))*$F$17))</f>
        <v>1</v>
      </c>
      <c r="D8" s="25">
        <f xml:space="preserve"> (((VLOOKUP((CEILING(I8,0.5)), 'Depth-Damage Relationship'!$A$5:$F$32, 2))*$B$17)+((VLOOKUP((CEILING(I8,0.5)), 'Depth-Damage Relationship'!$A$5:$F$32, 3))*$C$17)+((VLOOKUP((CEILING(I8,0.5)), 'Depth-Damage Relationship'!$A$5:$F$32, 4))*$D$17)+((VLOOKUP((CEILING(I8,0.5)), 'Depth-Damage Relationship'!$A$5:$F$32, 5))*$E$17)+((VLOOKUP((CEILING(I8,0.5)), 'Depth-Damage Relationship'!$A$5:$F$32, 6))*$F$17))</f>
        <v>1</v>
      </c>
      <c r="E8" s="26">
        <f>(((VLOOKUP((CEILING(H8,0.5)), 'Depth-Damage Relationship'!$A$5:$F$32, 2))*$B$17*$B$18*$B8)+((VLOOKUP((CEILING(H8,0.5)), 'Depth-Damage Relationship'!$A$5:$F$32, 3))*$C$17*$C$18*$B8)+((VLOOKUP((CEILING(H8,0.5)), 'Depth-Damage Relationship'!$A$5:$F$32, 4))*$D$17*$D$18*$B8)+((VLOOKUP((CEILING(H8,0.5)), 'Depth-Damage Relationship'!$A$5:$F$32, 3))*$E$17*$E$18*$B8)+((VLOOKUP((CEILING(H8,0.5)), 'Depth-Damage Relationship'!$A$5:$F$32, 3))*$F$17*$F$18*$B8))</f>
        <v>5683755.0500000007</v>
      </c>
      <c r="F8" s="26">
        <f>(((VLOOKUP((CEILING(I8,0.5)), 'Depth-Damage Relationship'!$A$5:$F$32, 2))*$B$17*$B$18*$B8)+((VLOOKUP((CEILING(I8,0.5)), 'Depth-Damage Relationship'!$A$5:$F$32, 3))*$C$17*$C$18*$B8)+((VLOOKUP((CEILING(I8,0.5)), 'Depth-Damage Relationship'!$A$5:$F$32, 4))*$D$17*$D$18*$B8)+((VLOOKUP((CEILING(I8,0.5)), 'Depth-Damage Relationship'!$A$5:$F$32, 3))*$E$17*$E$18*$B8)+((VLOOKUP((CEILING(I8,0.5)), 'Depth-Damage Relationship'!$A$5:$F$32, 3))*$F$17*$F$18*$B8))</f>
        <v>5683755.0500000007</v>
      </c>
      <c r="G8" s="10"/>
      <c r="H8" s="33">
        <v>4.0247200000000003</v>
      </c>
      <c r="I8" s="33">
        <v>7.3247200000000001</v>
      </c>
      <c r="J8" s="32">
        <v>430</v>
      </c>
      <c r="K8" s="32" t="s">
        <v>25</v>
      </c>
    </row>
    <row r="9" spans="1:15" x14ac:dyDescent="0.25">
      <c r="A9" s="28" t="s">
        <v>5</v>
      </c>
      <c r="B9" s="9">
        <v>30</v>
      </c>
      <c r="C9" s="25">
        <f xml:space="preserve"> (((VLOOKUP((CEILING(H9,0.5)), 'Depth-Damage Relationship'!$A$5:$F$32, 2))*$B$17)+((VLOOKUP((CEILING(H9,0.5)), 'Depth-Damage Relationship'!$A$5:$F$32, 3))*$C$17)+((VLOOKUP((CEILING(H9,0.5)), 'Depth-Damage Relationship'!$A$5:$F$32, 4))*$D$17)+((VLOOKUP((CEILING(H9,0.5)), 'Depth-Damage Relationship'!$A$5:$F$32, 5))*$E$17)+((VLOOKUP((CEILING(H9,0.5)), 'Depth-Damage Relationship'!$A$5:$F$32, 6))*$F$17))</f>
        <v>1</v>
      </c>
      <c r="D9" s="25">
        <f xml:space="preserve"> (((VLOOKUP((CEILING(I9,0.5)), 'Depth-Damage Relationship'!$A$5:$F$32, 2))*$B$17)+((VLOOKUP((CEILING(I9,0.5)), 'Depth-Damage Relationship'!$A$5:$F$32, 3))*$C$17)+((VLOOKUP((CEILING(I9,0.5)), 'Depth-Damage Relationship'!$A$5:$F$32, 4))*$D$17)+((VLOOKUP((CEILING(I9,0.5)), 'Depth-Damage Relationship'!$A$5:$F$32, 5))*$E$17)+((VLOOKUP((CEILING(I9,0.5)), 'Depth-Damage Relationship'!$A$5:$F$32, 6))*$F$17))</f>
        <v>1</v>
      </c>
      <c r="E9" s="26">
        <f>(((VLOOKUP((CEILING(H9,0.5)), 'Depth-Damage Relationship'!$A$5:$F$32, 2))*$B$17*$B$18*$B9)+((VLOOKUP((CEILING(H9,0.5)), 'Depth-Damage Relationship'!$A$5:$F$32, 3))*$C$17*$C$18*$B9)+((VLOOKUP((CEILING(H9,0.5)), 'Depth-Damage Relationship'!$A$5:$F$32, 4))*$D$17*$D$18*$B9)+((VLOOKUP((CEILING(H9,0.5)), 'Depth-Damage Relationship'!$A$5:$F$32, 3))*$E$17*$E$18*$B9)+((VLOOKUP((CEILING(H9,0.5)), 'Depth-Damage Relationship'!$A$5:$F$32, 3))*$F$17*$F$18*$B9))</f>
        <v>793082.10000000009</v>
      </c>
      <c r="F9" s="26">
        <f>(((VLOOKUP((CEILING(I9,0.5)), 'Depth-Damage Relationship'!$A$5:$F$32, 2))*$B$17*$B$18*$B9)+((VLOOKUP((CEILING(I9,0.5)), 'Depth-Damage Relationship'!$A$5:$F$32, 3))*$C$17*$C$18*$B9)+((VLOOKUP((CEILING(I9,0.5)), 'Depth-Damage Relationship'!$A$5:$F$32, 4))*$D$17*$D$18*$B9)+((VLOOKUP((CEILING(I9,0.5)), 'Depth-Damage Relationship'!$A$5:$F$32, 3))*$E$17*$E$18*$B9)+((VLOOKUP((CEILING(I9,0.5)), 'Depth-Damage Relationship'!$A$5:$F$32, 3))*$F$17*$F$18*$B9))</f>
        <v>793082.10000000009</v>
      </c>
      <c r="G9" s="10"/>
      <c r="H9" s="33">
        <v>4.0247200000000003</v>
      </c>
      <c r="I9" s="33">
        <v>7.3247200000000001</v>
      </c>
      <c r="J9" s="32">
        <v>60</v>
      </c>
      <c r="K9" s="32" t="s">
        <v>25</v>
      </c>
    </row>
    <row r="10" spans="1:15" x14ac:dyDescent="0.25">
      <c r="A10" s="28" t="s">
        <v>3</v>
      </c>
      <c r="B10" s="9">
        <v>2500</v>
      </c>
      <c r="C10" s="25">
        <f xml:space="preserve"> (((VLOOKUP((CEILING(H10,0.5)), 'Depth-Damage Relationship'!$A$5:$F$32, 2))*$B$17)+((VLOOKUP((CEILING(H10,0.5)), 'Depth-Damage Relationship'!$A$5:$F$32, 3))*$C$17)+((VLOOKUP((CEILING(H10,0.5)), 'Depth-Damage Relationship'!$A$5:$F$32, 4))*$D$17)+((VLOOKUP((CEILING(H10,0.5)), 'Depth-Damage Relationship'!$A$5:$F$32, 5))*$E$17)+((VLOOKUP((CEILING(H10,0.5)), 'Depth-Damage Relationship'!$A$5:$F$32, 6))*$F$17))</f>
        <v>1</v>
      </c>
      <c r="D10" s="25">
        <f xml:space="preserve"> (((VLOOKUP((CEILING(I10,0.5)), 'Depth-Damage Relationship'!$A$5:$F$32, 2))*$B$17)+((VLOOKUP((CEILING(I10,0.5)), 'Depth-Damage Relationship'!$A$5:$F$32, 3))*$C$17)+((VLOOKUP((CEILING(I10,0.5)), 'Depth-Damage Relationship'!$A$5:$F$32, 4))*$D$17)+((VLOOKUP((CEILING(I10,0.5)), 'Depth-Damage Relationship'!$A$5:$F$32, 5))*$E$17)+((VLOOKUP((CEILING(I10,0.5)), 'Depth-Damage Relationship'!$A$5:$F$32, 6))*$F$17))</f>
        <v>1</v>
      </c>
      <c r="E10" s="26">
        <f>(((VLOOKUP((CEILING(H10,0.5)), 'Depth-Damage Relationship'!$A$5:$F$32, 2))*$B$17*$B$18*$B10)+((VLOOKUP((CEILING(H10,0.5)), 'Depth-Damage Relationship'!$A$5:$F$32, 3))*$C$17*$C$18*$B10)+((VLOOKUP((CEILING(H10,0.5)), 'Depth-Damage Relationship'!$A$5:$F$32, 4))*$D$17*$D$18*$B10)+((VLOOKUP((CEILING(H10,0.5)), 'Depth-Damage Relationship'!$A$5:$F$32, 3))*$E$17*$E$18*$B10)+((VLOOKUP((CEILING(H10,0.5)), 'Depth-Damage Relationship'!$A$5:$F$32, 3))*$F$17*$F$18*$B10))</f>
        <v>66090175</v>
      </c>
      <c r="F10" s="26">
        <f>(((VLOOKUP((CEILING(I10,0.5)), 'Depth-Damage Relationship'!$A$5:$F$32, 2))*$B$17*$B$18*$B10)+((VLOOKUP((CEILING(I10,0.5)), 'Depth-Damage Relationship'!$A$5:$F$32, 3))*$C$17*$C$18*$B10)+((VLOOKUP((CEILING(I10,0.5)), 'Depth-Damage Relationship'!$A$5:$F$32, 4))*$D$17*$D$18*$B10)+((VLOOKUP((CEILING(I10,0.5)), 'Depth-Damage Relationship'!$A$5:$F$32, 3))*$E$17*$E$18*$B10)+((VLOOKUP((CEILING(I10,0.5)), 'Depth-Damage Relationship'!$A$5:$F$32, 3))*$F$17*$F$18*$B10))</f>
        <v>66090175</v>
      </c>
      <c r="G10" s="10"/>
      <c r="H10" s="33">
        <v>7.2960266666666671</v>
      </c>
      <c r="I10" s="33">
        <v>10.596033333333333</v>
      </c>
      <c r="J10" s="34" t="s">
        <v>4</v>
      </c>
      <c r="K10" s="32" t="s">
        <v>24</v>
      </c>
      <c r="L10" s="1"/>
      <c r="M10" s="1"/>
      <c r="N10" s="2"/>
      <c r="O10" s="2"/>
    </row>
    <row r="11" spans="1:15" x14ac:dyDescent="0.25">
      <c r="A11" s="28" t="s">
        <v>6</v>
      </c>
      <c r="B11" s="9">
        <v>450</v>
      </c>
      <c r="C11" s="25">
        <f xml:space="preserve"> (((VLOOKUP((CEILING(H11,0.5)), 'Depth-Damage Relationship'!$A$5:$F$32, 2))*$B$17)+((VLOOKUP((CEILING(H11,0.5)), 'Depth-Damage Relationship'!$A$5:$F$32, 3))*$C$17)+((VLOOKUP((CEILING(H11,0.5)), 'Depth-Damage Relationship'!$A$5:$F$32, 4))*$D$17)+((VLOOKUP((CEILING(H11,0.5)), 'Depth-Damage Relationship'!$A$5:$F$32, 5))*$E$17)+((VLOOKUP((CEILING(H11,0.5)), 'Depth-Damage Relationship'!$A$5:$F$32, 6))*$F$17))</f>
        <v>1</v>
      </c>
      <c r="D11" s="25">
        <f xml:space="preserve"> (((VLOOKUP((CEILING(I11,0.5)), 'Depth-Damage Relationship'!$A$5:$F$32, 2))*$B$17)+((VLOOKUP((CEILING(I11,0.5)), 'Depth-Damage Relationship'!$A$5:$F$32, 3))*$C$17)+((VLOOKUP((CEILING(I11,0.5)), 'Depth-Damage Relationship'!$A$5:$F$32, 4))*$D$17)+((VLOOKUP((CEILING(I11,0.5)), 'Depth-Damage Relationship'!$A$5:$F$32, 5))*$E$17)+((VLOOKUP((CEILING(I11,0.5)), 'Depth-Damage Relationship'!$A$5:$F$32, 6))*$F$17))</f>
        <v>1</v>
      </c>
      <c r="E11" s="26">
        <f>(((VLOOKUP((CEILING(H11,0.5)), 'Depth-Damage Relationship'!$A$5:$F$32, 2))*$B$17*$B$18*$B11)+((VLOOKUP((CEILING(H11,0.5)), 'Depth-Damage Relationship'!$A$5:$F$32, 3))*$C$17*$C$18*$B11)+((VLOOKUP((CEILING(H11,0.5)), 'Depth-Damage Relationship'!$A$5:$F$32, 4))*$D$17*$D$18*$B11)+((VLOOKUP((CEILING(H11,0.5)), 'Depth-Damage Relationship'!$A$5:$F$32, 3))*$E$17*$E$18*$B11)+((VLOOKUP((CEILING(H11,0.5)), 'Depth-Damage Relationship'!$A$5:$F$32, 3))*$F$17*$F$18*$B11))</f>
        <v>11896231.5</v>
      </c>
      <c r="F11" s="26">
        <f>(((VLOOKUP((CEILING(I11,0.5)), 'Depth-Damage Relationship'!$A$5:$F$32, 2))*$B$17*$B$18*$B11)+((VLOOKUP((CEILING(I11,0.5)), 'Depth-Damage Relationship'!$A$5:$F$32, 3))*$C$17*$C$18*$B11)+((VLOOKUP((CEILING(I11,0.5)), 'Depth-Damage Relationship'!$A$5:$F$32, 4))*$D$17*$D$18*$B11)+((VLOOKUP((CEILING(I11,0.5)), 'Depth-Damage Relationship'!$A$5:$F$32, 3))*$E$17*$E$18*$B11)+((VLOOKUP((CEILING(I11,0.5)), 'Depth-Damage Relationship'!$A$5:$F$32, 3))*$F$17*$F$18*$B11))</f>
        <v>11896231.5</v>
      </c>
      <c r="G11" s="10"/>
      <c r="H11" s="33">
        <v>7.4845199999999998</v>
      </c>
      <c r="I11" s="33">
        <v>10.7845</v>
      </c>
      <c r="J11" s="34">
        <v>900</v>
      </c>
      <c r="K11" s="32" t="s">
        <v>26</v>
      </c>
      <c r="L11" s="1"/>
      <c r="M11" s="1"/>
      <c r="N11" s="2"/>
      <c r="O11" s="2"/>
    </row>
    <row r="12" spans="1:15" x14ac:dyDescent="0.25">
      <c r="A12" s="28" t="s">
        <v>7</v>
      </c>
      <c r="B12" s="9">
        <v>750</v>
      </c>
      <c r="C12" s="25">
        <f xml:space="preserve"> (((VLOOKUP((CEILING(H12,0.5)), 'Depth-Damage Relationship'!$A$5:$F$32, 2))*$B$17)+((VLOOKUP((CEILING(H12,0.5)), 'Depth-Damage Relationship'!$A$5:$F$32, 3))*$C$17)+((VLOOKUP((CEILING(H12,0.5)), 'Depth-Damage Relationship'!$A$5:$F$32, 4))*$D$17)+((VLOOKUP((CEILING(H12,0.5)), 'Depth-Damage Relationship'!$A$5:$F$32, 5))*$E$17)+((VLOOKUP((CEILING(H12,0.5)), 'Depth-Damage Relationship'!$A$5:$F$32, 6))*$F$17))</f>
        <v>1</v>
      </c>
      <c r="D12" s="25">
        <f xml:space="preserve"> (((VLOOKUP((CEILING(I12,0.5)), 'Depth-Damage Relationship'!$A$5:$F$32, 2))*$B$17)+((VLOOKUP((CEILING(I12,0.5)), 'Depth-Damage Relationship'!$A$5:$F$32, 3))*$C$17)+((VLOOKUP((CEILING(I12,0.5)), 'Depth-Damage Relationship'!$A$5:$F$32, 4))*$D$17)+((VLOOKUP((CEILING(I12,0.5)), 'Depth-Damage Relationship'!$A$5:$F$32, 5))*$E$17)+((VLOOKUP((CEILING(I12,0.5)), 'Depth-Damage Relationship'!$A$5:$F$32, 6))*$F$17))</f>
        <v>1</v>
      </c>
      <c r="E12" s="26">
        <f>(((VLOOKUP((CEILING(H12,0.5)), 'Depth-Damage Relationship'!$A$5:$F$32, 2))*$B$17*$B$18*$B12)+((VLOOKUP((CEILING(H12,0.5)), 'Depth-Damage Relationship'!$A$5:$F$32, 3))*$C$17*$C$18*$B12)+((VLOOKUP((CEILING(H12,0.5)), 'Depth-Damage Relationship'!$A$5:$F$32, 4))*$D$17*$D$18*$B12)+((VLOOKUP((CEILING(H12,0.5)), 'Depth-Damage Relationship'!$A$5:$F$32, 3))*$E$17*$E$18*$B12)+((VLOOKUP((CEILING(H12,0.5)), 'Depth-Damage Relationship'!$A$5:$F$32, 3))*$F$17*$F$18*$B12))</f>
        <v>19827052.5</v>
      </c>
      <c r="F12" s="26">
        <f>(((VLOOKUP((CEILING(I12,0.5)), 'Depth-Damage Relationship'!$A$5:$F$32, 2))*$B$17*$B$18*$B12)+((VLOOKUP((CEILING(I12,0.5)), 'Depth-Damage Relationship'!$A$5:$F$32, 3))*$C$17*$C$18*$B12)+((VLOOKUP((CEILING(I12,0.5)), 'Depth-Damage Relationship'!$A$5:$F$32, 4))*$D$17*$D$18*$B12)+((VLOOKUP((CEILING(I12,0.5)), 'Depth-Damage Relationship'!$A$5:$F$32, 3))*$E$17*$E$18*$B12)+((VLOOKUP((CEILING(I12,0.5)), 'Depth-Damage Relationship'!$A$5:$F$32, 3))*$F$17*$F$18*$B12))</f>
        <v>19827052.5</v>
      </c>
      <c r="G12" s="10"/>
      <c r="H12" s="33">
        <v>4.3025000000000002</v>
      </c>
      <c r="I12" s="33">
        <v>6.85778</v>
      </c>
      <c r="J12" s="34">
        <v>1500</v>
      </c>
      <c r="K12" s="32" t="s">
        <v>26</v>
      </c>
      <c r="L12" s="1"/>
      <c r="M12" s="1"/>
      <c r="N12" s="2"/>
      <c r="O12" s="2"/>
    </row>
    <row r="13" spans="1:15" x14ac:dyDescent="0.25">
      <c r="A13" s="28" t="s">
        <v>15</v>
      </c>
      <c r="B13" s="9">
        <v>225</v>
      </c>
      <c r="C13" s="25">
        <f xml:space="preserve"> (((VLOOKUP((CEILING(H13,0.5)), 'Depth-Damage Relationship'!$A$5:$F$32, 2))*$B$17)+((VLOOKUP((CEILING(H13,0.5)), 'Depth-Damage Relationship'!$A$5:$F$32, 3))*$C$17)+((VLOOKUP((CEILING(H13,0.5)), 'Depth-Damage Relationship'!$A$5:$F$32, 4))*$D$17)+((VLOOKUP((CEILING(H13,0.5)), 'Depth-Damage Relationship'!$A$5:$F$32, 5))*$E$17)+((VLOOKUP((CEILING(H13,0.5)), 'Depth-Damage Relationship'!$A$5:$F$32, 6))*$F$17))</f>
        <v>1</v>
      </c>
      <c r="D13" s="25">
        <f xml:space="preserve"> (((VLOOKUP((CEILING(I13,0.5)), 'Depth-Damage Relationship'!$A$5:$F$32, 2))*$B$17)+((VLOOKUP((CEILING(I13,0.5)), 'Depth-Damage Relationship'!$A$5:$F$32, 3))*$C$17)+((VLOOKUP((CEILING(I13,0.5)), 'Depth-Damage Relationship'!$A$5:$F$32, 4))*$D$17)+((VLOOKUP((CEILING(I13,0.5)), 'Depth-Damage Relationship'!$A$5:$F$32, 5))*$E$17)+((VLOOKUP((CEILING(I13,0.5)), 'Depth-Damage Relationship'!$A$5:$F$32, 6))*$F$17))</f>
        <v>1</v>
      </c>
      <c r="E13" s="26">
        <f>(((VLOOKUP((CEILING(H13,0.5)), 'Depth-Damage Relationship'!$A$5:$F$32, 2))*$B$17*$B$18*$B13)+((VLOOKUP((CEILING(H13,0.5)), 'Depth-Damage Relationship'!$A$5:$F$32, 3))*$C$17*$C$18*$B13)+((VLOOKUP((CEILING(H13,0.5)), 'Depth-Damage Relationship'!$A$5:$F$32, 4))*$D$17*$D$18*$B13)+((VLOOKUP((CEILING(H13,0.5)), 'Depth-Damage Relationship'!$A$5:$F$32, 3))*$E$17*$E$18*$B13)+((VLOOKUP((CEILING(H13,0.5)), 'Depth-Damage Relationship'!$A$5:$F$32, 3))*$F$17*$F$18*$B13))</f>
        <v>5948115.75</v>
      </c>
      <c r="F13" s="26">
        <f>(((VLOOKUP((CEILING(I13,0.5)), 'Depth-Damage Relationship'!$A$5:$F$32, 2))*$B$17*$B$18*$B13)+((VLOOKUP((CEILING(I13,0.5)), 'Depth-Damage Relationship'!$A$5:$F$32, 3))*$C$17*$C$18*$B13)+((VLOOKUP((CEILING(I13,0.5)), 'Depth-Damage Relationship'!$A$5:$F$32, 4))*$D$17*$D$18*$B13)+((VLOOKUP((CEILING(I13,0.5)), 'Depth-Damage Relationship'!$A$5:$F$32, 3))*$E$17*$E$18*$B13)+((VLOOKUP((CEILING(I13,0.5)), 'Depth-Damage Relationship'!$A$5:$F$32, 3))*$F$17*$F$18*$B13))</f>
        <v>5948115.75</v>
      </c>
      <c r="H13" s="33">
        <v>10.67</v>
      </c>
      <c r="I13" s="33">
        <v>13.97</v>
      </c>
      <c r="J13" s="34">
        <v>550</v>
      </c>
      <c r="K13" s="32" t="s">
        <v>26</v>
      </c>
    </row>
    <row r="14" spans="1:15" x14ac:dyDescent="0.25">
      <c r="L14" s="1"/>
      <c r="M14" s="1"/>
      <c r="N14" s="2"/>
      <c r="O14" s="2"/>
    </row>
    <row r="15" spans="1:15" x14ac:dyDescent="0.25">
      <c r="E15" s="7"/>
      <c r="J15" s="11"/>
      <c r="L15" s="1"/>
      <c r="M15" s="1"/>
      <c r="N15" s="2"/>
      <c r="O15" s="2"/>
    </row>
    <row r="16" spans="1:15" x14ac:dyDescent="0.25">
      <c r="A16" s="31" t="s">
        <v>27</v>
      </c>
      <c r="B16" s="27" t="s">
        <v>10</v>
      </c>
      <c r="C16" s="27" t="s">
        <v>11</v>
      </c>
      <c r="D16" s="27" t="s">
        <v>12</v>
      </c>
      <c r="E16" s="28" t="s">
        <v>13</v>
      </c>
      <c r="F16" s="28" t="s">
        <v>14</v>
      </c>
      <c r="L16" s="1"/>
      <c r="M16" s="1"/>
      <c r="N16" s="2"/>
      <c r="O16" s="2"/>
    </row>
    <row r="17" spans="1:15" ht="30" x14ac:dyDescent="0.25">
      <c r="A17" s="24" t="s">
        <v>29</v>
      </c>
      <c r="B17" s="8">
        <v>0.2</v>
      </c>
      <c r="C17" s="8">
        <v>0.2</v>
      </c>
      <c r="D17" s="8">
        <v>0.2</v>
      </c>
      <c r="E17" s="8">
        <v>0.2</v>
      </c>
      <c r="F17" s="8">
        <v>0.2</v>
      </c>
      <c r="G17" s="3"/>
      <c r="L17" s="1"/>
      <c r="M17" s="1"/>
      <c r="N17" s="2"/>
      <c r="O17" s="2"/>
    </row>
    <row r="18" spans="1:15" ht="30" x14ac:dyDescent="0.25">
      <c r="A18" s="24" t="s">
        <v>30</v>
      </c>
      <c r="B18" s="15">
        <v>14823.96</v>
      </c>
      <c r="C18" s="15">
        <v>19765.29</v>
      </c>
      <c r="D18" s="15">
        <v>27177.27</v>
      </c>
      <c r="E18" s="15">
        <v>38295.24</v>
      </c>
      <c r="F18" s="15">
        <v>32118.59</v>
      </c>
      <c r="G18" s="3"/>
      <c r="I18" s="2"/>
      <c r="L18" s="1"/>
      <c r="M18" s="1"/>
      <c r="N18" s="2"/>
      <c r="O18" s="2"/>
    </row>
    <row r="19" spans="1:15" x14ac:dyDescent="0.25">
      <c r="F19" s="10"/>
      <c r="G19" s="4"/>
      <c r="L19" s="1"/>
      <c r="M19" s="1"/>
      <c r="N19" s="2"/>
      <c r="O19" s="2"/>
    </row>
    <row r="20" spans="1:15" x14ac:dyDescent="0.25">
      <c r="F20" s="12"/>
      <c r="G20" s="3"/>
      <c r="H20" s="5"/>
    </row>
    <row r="21" spans="1:15" x14ac:dyDescent="0.25">
      <c r="A21" s="47" t="s">
        <v>9</v>
      </c>
      <c r="B21" s="48"/>
      <c r="C21" s="48"/>
      <c r="D21" s="48"/>
      <c r="E21" s="48"/>
      <c r="F21" s="48"/>
      <c r="G21" s="3"/>
      <c r="H21" s="13"/>
    </row>
    <row r="22" spans="1:15" x14ac:dyDescent="0.25">
      <c r="A22" s="49" t="s">
        <v>18</v>
      </c>
      <c r="B22" s="49"/>
      <c r="C22" s="49"/>
      <c r="D22" s="49"/>
      <c r="E22" s="49"/>
      <c r="F22" s="49"/>
    </row>
    <row r="23" spans="1:15" x14ac:dyDescent="0.25">
      <c r="C23" s="3"/>
      <c r="D23" s="3"/>
      <c r="E23" s="3"/>
      <c r="F23" s="3"/>
      <c r="G23" s="3"/>
      <c r="H23" s="3"/>
    </row>
    <row r="24" spans="1:15" ht="187.5" customHeight="1" x14ac:dyDescent="0.25">
      <c r="A24" s="50" t="s">
        <v>38</v>
      </c>
      <c r="B24" s="50"/>
      <c r="C24" s="50"/>
      <c r="D24" s="50"/>
      <c r="E24" s="50"/>
      <c r="F24" s="50"/>
      <c r="G24" s="50"/>
      <c r="H24" s="50"/>
      <c r="I24" s="50"/>
      <c r="J24" s="50"/>
    </row>
    <row r="25" spans="1:15" x14ac:dyDescent="0.25">
      <c r="B25" s="14"/>
      <c r="C25" s="14"/>
      <c r="D25" s="14"/>
      <c r="E25" s="14"/>
      <c r="F25" s="14"/>
      <c r="G25" s="3"/>
      <c r="H25" s="3"/>
      <c r="K25" s="14"/>
    </row>
    <row r="26" spans="1:15" s="16" customFormat="1" ht="33.75" customHeight="1" x14ac:dyDescent="0.25">
      <c r="A26" s="51" t="s">
        <v>37</v>
      </c>
      <c r="B26" s="51"/>
      <c r="C26" s="51"/>
      <c r="D26" s="51"/>
      <c r="E26" s="51"/>
      <c r="F26" s="51"/>
      <c r="G26" s="51"/>
      <c r="H26" s="51"/>
      <c r="I26" s="51"/>
      <c r="J26" s="51"/>
    </row>
    <row r="27" spans="1:15" x14ac:dyDescent="0.25">
      <c r="A27" s="14"/>
      <c r="B27" s="14"/>
      <c r="C27" s="14"/>
      <c r="D27" s="14"/>
      <c r="E27" s="14"/>
      <c r="F27" s="14"/>
      <c r="G27" s="3"/>
      <c r="H27" s="3"/>
    </row>
    <row r="28" spans="1:15" x14ac:dyDescent="0.25">
      <c r="A28" s="14"/>
      <c r="B28" s="14"/>
      <c r="C28" s="14"/>
      <c r="D28" s="14"/>
      <c r="E28" s="14"/>
      <c r="F28" s="14"/>
      <c r="G28" s="3"/>
      <c r="H28" s="3"/>
    </row>
    <row r="29" spans="1:15" x14ac:dyDescent="0.25">
      <c r="A29" s="14"/>
      <c r="B29" s="14"/>
      <c r="C29" s="14"/>
      <c r="D29" s="14"/>
      <c r="E29" s="14"/>
      <c r="F29" s="14"/>
      <c r="G29" s="3"/>
      <c r="H29" s="3"/>
    </row>
    <row r="30" spans="1:15" x14ac:dyDescent="0.25">
      <c r="A30" s="14"/>
      <c r="B30" s="14"/>
      <c r="C30" s="14"/>
      <c r="D30" s="14"/>
      <c r="E30" s="14"/>
      <c r="F30" s="14"/>
      <c r="G30" s="3"/>
      <c r="H30" s="3"/>
    </row>
  </sheetData>
  <mergeCells count="5">
    <mergeCell ref="H2:K2"/>
    <mergeCell ref="A21:F21"/>
    <mergeCell ref="A22:F22"/>
    <mergeCell ref="A24:J24"/>
    <mergeCell ref="A26:J26"/>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40"/>
  <sheetViews>
    <sheetView workbookViewId="0">
      <selection activeCell="A2" sqref="A2"/>
    </sheetView>
  </sheetViews>
  <sheetFormatPr defaultRowHeight="15" x14ac:dyDescent="0.25"/>
  <cols>
    <col min="1" max="1" width="18.28515625" customWidth="1"/>
    <col min="2" max="6" width="16.28515625" customWidth="1"/>
    <col min="7" max="8" width="28.140625" customWidth="1"/>
  </cols>
  <sheetData>
    <row r="1" spans="1:6" x14ac:dyDescent="0.25">
      <c r="A1" s="43" t="s">
        <v>41</v>
      </c>
    </row>
    <row r="2" spans="1:6" x14ac:dyDescent="0.25">
      <c r="A2" s="43" t="s">
        <v>42</v>
      </c>
    </row>
    <row r="3" spans="1:6" x14ac:dyDescent="0.25">
      <c r="A3" s="35"/>
      <c r="B3" s="52" t="s">
        <v>31</v>
      </c>
      <c r="C3" s="53"/>
      <c r="D3" s="53"/>
      <c r="E3" s="53"/>
      <c r="F3" s="54"/>
    </row>
    <row r="4" spans="1:6" x14ac:dyDescent="0.25">
      <c r="A4" s="36" t="s">
        <v>39</v>
      </c>
      <c r="B4" s="17" t="s">
        <v>10</v>
      </c>
      <c r="C4" s="18" t="s">
        <v>11</v>
      </c>
      <c r="D4" s="18" t="s">
        <v>12</v>
      </c>
      <c r="E4" s="19" t="s">
        <v>13</v>
      </c>
      <c r="F4" s="37" t="s">
        <v>14</v>
      </c>
    </row>
    <row r="5" spans="1:6" x14ac:dyDescent="0.25">
      <c r="A5" s="23">
        <v>0</v>
      </c>
      <c r="B5" s="23">
        <v>0</v>
      </c>
      <c r="C5" s="22">
        <v>0</v>
      </c>
      <c r="D5" s="22">
        <v>0</v>
      </c>
      <c r="E5" s="22">
        <v>0</v>
      </c>
      <c r="F5" s="38">
        <v>0</v>
      </c>
    </row>
    <row r="6" spans="1:6" x14ac:dyDescent="0.25">
      <c r="A6" s="20">
        <v>0.5</v>
      </c>
      <c r="B6" s="20">
        <v>0</v>
      </c>
      <c r="C6" s="21">
        <v>0</v>
      </c>
      <c r="D6" s="21">
        <v>0</v>
      </c>
      <c r="E6" s="21">
        <v>0</v>
      </c>
      <c r="F6" s="39">
        <v>0</v>
      </c>
    </row>
    <row r="7" spans="1:6" x14ac:dyDescent="0.25">
      <c r="A7" s="20">
        <v>1</v>
      </c>
      <c r="B7" s="20">
        <v>0.14000000000000001</v>
      </c>
      <c r="C7" s="21">
        <v>0.09</v>
      </c>
      <c r="D7" s="21">
        <v>0.08</v>
      </c>
      <c r="E7" s="21">
        <v>0.05</v>
      </c>
      <c r="F7" s="39">
        <v>0.04</v>
      </c>
    </row>
    <row r="8" spans="1:6" x14ac:dyDescent="0.25">
      <c r="A8" s="20">
        <v>1.5</v>
      </c>
      <c r="B8" s="20">
        <v>0.27</v>
      </c>
      <c r="C8" s="21">
        <v>0.19</v>
      </c>
      <c r="D8" s="21">
        <v>0.17</v>
      </c>
      <c r="E8" s="21">
        <v>0.16</v>
      </c>
      <c r="F8" s="39">
        <v>0.15</v>
      </c>
    </row>
    <row r="9" spans="1:6" x14ac:dyDescent="0.25">
      <c r="A9" s="20">
        <v>2</v>
      </c>
      <c r="B9" s="20">
        <v>0.5</v>
      </c>
      <c r="C9" s="21">
        <v>0.25</v>
      </c>
      <c r="D9" s="21">
        <v>0.21</v>
      </c>
      <c r="E9" s="21">
        <v>0.19</v>
      </c>
      <c r="F9" s="39">
        <v>0.18</v>
      </c>
    </row>
    <row r="10" spans="1:6" x14ac:dyDescent="0.25">
      <c r="A10" s="20">
        <v>2.5</v>
      </c>
      <c r="B10" s="20">
        <v>0.75</v>
      </c>
      <c r="C10" s="21">
        <v>0.63</v>
      </c>
      <c r="D10" s="21">
        <v>0.61</v>
      </c>
      <c r="E10" s="21">
        <v>0.6</v>
      </c>
      <c r="F10" s="39">
        <v>0.59</v>
      </c>
    </row>
    <row r="11" spans="1:6" x14ac:dyDescent="0.25">
      <c r="A11" s="20">
        <v>3</v>
      </c>
      <c r="B11" s="20">
        <v>1</v>
      </c>
      <c r="C11" s="21">
        <v>1</v>
      </c>
      <c r="D11" s="21">
        <v>1</v>
      </c>
      <c r="E11" s="21">
        <v>1</v>
      </c>
      <c r="F11" s="39">
        <v>1</v>
      </c>
    </row>
    <row r="12" spans="1:6" x14ac:dyDescent="0.25">
      <c r="A12" s="20">
        <v>3.5</v>
      </c>
      <c r="B12" s="20">
        <v>1</v>
      </c>
      <c r="C12" s="21">
        <v>1</v>
      </c>
      <c r="D12" s="21">
        <v>1</v>
      </c>
      <c r="E12" s="21">
        <v>1</v>
      </c>
      <c r="F12" s="39">
        <v>1</v>
      </c>
    </row>
    <row r="13" spans="1:6" x14ac:dyDescent="0.25">
      <c r="A13" s="20">
        <v>4</v>
      </c>
      <c r="B13" s="20">
        <v>1</v>
      </c>
      <c r="C13" s="21">
        <v>1</v>
      </c>
      <c r="D13" s="21">
        <v>1</v>
      </c>
      <c r="E13" s="21">
        <v>1</v>
      </c>
      <c r="F13" s="39">
        <v>1</v>
      </c>
    </row>
    <row r="14" spans="1:6" x14ac:dyDescent="0.25">
      <c r="A14" s="20">
        <v>4.5</v>
      </c>
      <c r="B14" s="20">
        <v>1</v>
      </c>
      <c r="C14" s="21">
        <v>1</v>
      </c>
      <c r="D14" s="21">
        <v>1</v>
      </c>
      <c r="E14" s="21">
        <v>1</v>
      </c>
      <c r="F14" s="39">
        <v>1</v>
      </c>
    </row>
    <row r="15" spans="1:6" x14ac:dyDescent="0.25">
      <c r="A15" s="20">
        <v>5</v>
      </c>
      <c r="B15" s="20">
        <v>1</v>
      </c>
      <c r="C15" s="21">
        <v>1</v>
      </c>
      <c r="D15" s="21">
        <v>1</v>
      </c>
      <c r="E15" s="21">
        <v>1</v>
      </c>
      <c r="F15" s="39">
        <v>1</v>
      </c>
    </row>
    <row r="16" spans="1:6" x14ac:dyDescent="0.25">
      <c r="A16" s="20">
        <v>5.5</v>
      </c>
      <c r="B16" s="20">
        <v>1</v>
      </c>
      <c r="C16" s="21">
        <v>1</v>
      </c>
      <c r="D16" s="21">
        <v>1</v>
      </c>
      <c r="E16" s="21">
        <v>1</v>
      </c>
      <c r="F16" s="39">
        <v>1</v>
      </c>
    </row>
    <row r="17" spans="1:6" x14ac:dyDescent="0.25">
      <c r="A17" s="20">
        <v>6</v>
      </c>
      <c r="B17" s="20">
        <v>1</v>
      </c>
      <c r="C17" s="21">
        <v>1</v>
      </c>
      <c r="D17" s="21">
        <v>1</v>
      </c>
      <c r="E17" s="21">
        <v>1</v>
      </c>
      <c r="F17" s="39">
        <v>1</v>
      </c>
    </row>
    <row r="18" spans="1:6" x14ac:dyDescent="0.25">
      <c r="A18" s="20">
        <v>6.5</v>
      </c>
      <c r="B18" s="20">
        <v>1</v>
      </c>
      <c r="C18" s="21">
        <v>1</v>
      </c>
      <c r="D18" s="21">
        <v>1</v>
      </c>
      <c r="E18" s="21">
        <v>1</v>
      </c>
      <c r="F18" s="39">
        <v>1</v>
      </c>
    </row>
    <row r="19" spans="1:6" x14ac:dyDescent="0.25">
      <c r="A19" s="20">
        <v>7</v>
      </c>
      <c r="B19" s="20">
        <v>1</v>
      </c>
      <c r="C19" s="21">
        <v>1</v>
      </c>
      <c r="D19" s="21">
        <v>1</v>
      </c>
      <c r="E19" s="21">
        <v>1</v>
      </c>
      <c r="F19" s="39">
        <v>1</v>
      </c>
    </row>
    <row r="20" spans="1:6" x14ac:dyDescent="0.25">
      <c r="A20" s="20">
        <v>7.5</v>
      </c>
      <c r="B20" s="20">
        <v>1</v>
      </c>
      <c r="C20" s="21">
        <v>1</v>
      </c>
      <c r="D20" s="21">
        <v>1</v>
      </c>
      <c r="E20" s="21">
        <v>1</v>
      </c>
      <c r="F20" s="39">
        <v>1</v>
      </c>
    </row>
    <row r="21" spans="1:6" x14ac:dyDescent="0.25">
      <c r="A21" s="20">
        <v>8</v>
      </c>
      <c r="B21" s="20">
        <v>1</v>
      </c>
      <c r="C21" s="21">
        <v>1</v>
      </c>
      <c r="D21" s="21">
        <v>1</v>
      </c>
      <c r="E21" s="21">
        <v>1</v>
      </c>
      <c r="F21" s="39">
        <v>1</v>
      </c>
    </row>
    <row r="22" spans="1:6" x14ac:dyDescent="0.25">
      <c r="A22" s="20">
        <v>8.5</v>
      </c>
      <c r="B22" s="20">
        <v>1</v>
      </c>
      <c r="C22" s="21">
        <v>1</v>
      </c>
      <c r="D22" s="21">
        <v>1</v>
      </c>
      <c r="E22" s="21">
        <v>1</v>
      </c>
      <c r="F22" s="39">
        <v>1</v>
      </c>
    </row>
    <row r="23" spans="1:6" x14ac:dyDescent="0.25">
      <c r="A23" s="20">
        <v>9</v>
      </c>
      <c r="B23" s="20">
        <v>1</v>
      </c>
      <c r="C23" s="21">
        <v>1</v>
      </c>
      <c r="D23" s="21">
        <v>1</v>
      </c>
      <c r="E23" s="21">
        <v>1</v>
      </c>
      <c r="F23" s="39">
        <v>1</v>
      </c>
    </row>
    <row r="24" spans="1:6" x14ac:dyDescent="0.25">
      <c r="A24" s="20">
        <v>9.5</v>
      </c>
      <c r="B24" s="20">
        <v>1</v>
      </c>
      <c r="C24" s="21">
        <v>1</v>
      </c>
      <c r="D24" s="21">
        <v>1</v>
      </c>
      <c r="E24" s="21">
        <v>1</v>
      </c>
      <c r="F24" s="39">
        <v>1</v>
      </c>
    </row>
    <row r="25" spans="1:6" x14ac:dyDescent="0.25">
      <c r="A25" s="20">
        <v>10</v>
      </c>
      <c r="B25" s="20">
        <v>1</v>
      </c>
      <c r="C25" s="21">
        <v>1</v>
      </c>
      <c r="D25" s="21">
        <v>1</v>
      </c>
      <c r="E25" s="21">
        <v>1</v>
      </c>
      <c r="F25" s="39">
        <v>1</v>
      </c>
    </row>
    <row r="26" spans="1:6" x14ac:dyDescent="0.25">
      <c r="A26" s="20">
        <v>10.5</v>
      </c>
      <c r="B26" s="20">
        <v>1</v>
      </c>
      <c r="C26" s="21">
        <v>1</v>
      </c>
      <c r="D26" s="21">
        <v>1</v>
      </c>
      <c r="E26" s="21">
        <v>1</v>
      </c>
      <c r="F26" s="39">
        <v>1</v>
      </c>
    </row>
    <row r="27" spans="1:6" x14ac:dyDescent="0.25">
      <c r="A27" s="20">
        <v>11</v>
      </c>
      <c r="B27" s="20">
        <v>1</v>
      </c>
      <c r="C27" s="21">
        <v>1</v>
      </c>
      <c r="D27" s="21">
        <v>1</v>
      </c>
      <c r="E27" s="21">
        <v>1</v>
      </c>
      <c r="F27" s="39">
        <v>1</v>
      </c>
    </row>
    <row r="28" spans="1:6" x14ac:dyDescent="0.25">
      <c r="A28" s="20">
        <v>11.5</v>
      </c>
      <c r="B28" s="20">
        <v>1</v>
      </c>
      <c r="C28" s="21">
        <v>1</v>
      </c>
      <c r="D28" s="21">
        <v>1</v>
      </c>
      <c r="E28" s="21">
        <v>1</v>
      </c>
      <c r="F28" s="39">
        <v>1</v>
      </c>
    </row>
    <row r="29" spans="1:6" x14ac:dyDescent="0.25">
      <c r="A29" s="20">
        <v>12</v>
      </c>
      <c r="B29" s="20">
        <v>1</v>
      </c>
      <c r="C29" s="21">
        <v>1</v>
      </c>
      <c r="D29" s="21">
        <v>1</v>
      </c>
      <c r="E29" s="21">
        <v>1</v>
      </c>
      <c r="F29" s="39">
        <v>1</v>
      </c>
    </row>
    <row r="30" spans="1:6" x14ac:dyDescent="0.25">
      <c r="A30" s="20">
        <v>12.5</v>
      </c>
      <c r="B30" s="20">
        <v>1</v>
      </c>
      <c r="C30" s="21">
        <v>1</v>
      </c>
      <c r="D30" s="21">
        <v>1</v>
      </c>
      <c r="E30" s="21">
        <v>1</v>
      </c>
      <c r="F30" s="39">
        <v>1</v>
      </c>
    </row>
    <row r="31" spans="1:6" x14ac:dyDescent="0.25">
      <c r="A31" s="20">
        <v>13</v>
      </c>
      <c r="B31" s="20">
        <v>1</v>
      </c>
      <c r="C31" s="21">
        <v>1</v>
      </c>
      <c r="D31" s="21">
        <v>1</v>
      </c>
      <c r="E31" s="21">
        <v>1</v>
      </c>
      <c r="F31" s="39">
        <v>1</v>
      </c>
    </row>
    <row r="32" spans="1:6" x14ac:dyDescent="0.25">
      <c r="A32" s="40">
        <v>13.5</v>
      </c>
      <c r="B32" s="40">
        <v>1</v>
      </c>
      <c r="C32" s="41">
        <v>1</v>
      </c>
      <c r="D32" s="41">
        <v>1</v>
      </c>
      <c r="E32" s="41">
        <v>1</v>
      </c>
      <c r="F32" s="42">
        <v>1</v>
      </c>
    </row>
    <row r="36" spans="1:6" ht="15" customHeight="1" x14ac:dyDescent="0.25">
      <c r="A36" s="50" t="s">
        <v>19</v>
      </c>
      <c r="B36" s="50"/>
      <c r="C36" s="50"/>
      <c r="D36" s="50"/>
      <c r="E36" s="50"/>
      <c r="F36" s="50"/>
    </row>
    <row r="37" spans="1:6" x14ac:dyDescent="0.25">
      <c r="A37" s="50"/>
      <c r="B37" s="50"/>
      <c r="C37" s="50"/>
      <c r="D37" s="50"/>
      <c r="E37" s="50"/>
      <c r="F37" s="50"/>
    </row>
    <row r="38" spans="1:6" x14ac:dyDescent="0.25">
      <c r="A38" s="50"/>
      <c r="B38" s="50"/>
      <c r="C38" s="50"/>
      <c r="D38" s="50"/>
      <c r="E38" s="50"/>
      <c r="F38" s="50"/>
    </row>
    <row r="39" spans="1:6" x14ac:dyDescent="0.25">
      <c r="A39" s="50"/>
      <c r="B39" s="50"/>
      <c r="C39" s="50"/>
      <c r="D39" s="50"/>
      <c r="E39" s="50"/>
      <c r="F39" s="50"/>
    </row>
    <row r="40" spans="1:6" x14ac:dyDescent="0.25">
      <c r="A40" s="50"/>
      <c r="B40" s="50"/>
      <c r="C40" s="50"/>
      <c r="D40" s="50"/>
      <c r="E40" s="50"/>
      <c r="F40" s="50"/>
    </row>
  </sheetData>
  <mergeCells count="2">
    <mergeCell ref="A36:F40"/>
    <mergeCell ref="B3:F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Damage Calculation</vt:lpstr>
      <vt:lpstr>Depth-Damage Relationship</vt:lpstr>
    </vt:vector>
  </TitlesOfParts>
  <Company>Oregon Department of Geology and Mineral Industries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spreadsheet accompanying DOGAMI SP-50, Flood Risk Assessment for the Columbia Corridor Drainage Districts in Multnomah County, Oregon</dc:title>
  <dc:subject>spreadsheet accompanying DOGAMI SP-50, Flood Risk Assessment for the Columbia Corridor Drainage Districts in Multnomah County, Oregon</dc:subject>
  <dc:creator>Christina APPLEBY</dc:creator>
  <cp:lastModifiedBy>DOGAMI template</cp:lastModifiedBy>
  <dcterms:created xsi:type="dcterms:W3CDTF">2017-09-18T20:34:07Z</dcterms:created>
  <dcterms:modified xsi:type="dcterms:W3CDTF">2018-11-20T21:52:40Z</dcterms:modified>
  <cp:category>spreadsheet accompanying DOGAMI SP-50, Flood Risk Assessment for the Columbia Corridor Drainage Districts in Multnomah County, Oregon</cp:category>
</cp:coreProperties>
</file>